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irinahacker/JLUbox/Irina Home/writing/2023_mRNA-based transformation/manuscript files/"/>
    </mc:Choice>
  </mc:AlternateContent>
  <xr:revisionPtr revIDLastSave="0" documentId="13_ncr:1_{AC5AC55F-780A-4E48-ACCB-78522AD1B470}" xr6:coauthVersionLast="47" xr6:coauthVersionMax="47" xr10:uidLastSave="{00000000-0000-0000-0000-000000000000}"/>
  <bookViews>
    <workbookView xWindow="3800" yWindow="10980" windowWidth="35660" windowHeight="16940" xr2:uid="{D13A20C0-5AA1-5843-8D62-DCB8C55D8EB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9" i="1" l="1"/>
  <c r="S9" i="1"/>
  <c r="R9" i="1"/>
  <c r="U17" i="1" l="1"/>
  <c r="N17" i="1"/>
  <c r="I17" i="1"/>
  <c r="G17" i="1"/>
  <c r="U16" i="1"/>
  <c r="N16" i="1"/>
  <c r="I16" i="1"/>
  <c r="G16" i="1"/>
  <c r="U15" i="1"/>
  <c r="R15" i="1"/>
  <c r="N15" i="1"/>
  <c r="U14" i="1"/>
  <c r="S14" i="1"/>
  <c r="R14" i="1"/>
  <c r="N14" i="1"/>
  <c r="I14" i="1"/>
  <c r="G14" i="1"/>
  <c r="U13" i="1"/>
  <c r="S13" i="1"/>
  <c r="R13" i="1"/>
  <c r="N13" i="1"/>
  <c r="I13" i="1"/>
  <c r="G13" i="1"/>
  <c r="N11" i="1"/>
  <c r="I11" i="1"/>
  <c r="G11" i="1"/>
  <c r="U10" i="1"/>
  <c r="N10" i="1"/>
  <c r="I10" i="1"/>
  <c r="G10" i="1"/>
  <c r="N9" i="1"/>
  <c r="I9" i="1"/>
  <c r="G9" i="1"/>
  <c r="U8" i="1"/>
  <c r="N8" i="1"/>
  <c r="I8" i="1"/>
  <c r="G8" i="1"/>
  <c r="U6" i="1"/>
  <c r="R6" i="1"/>
  <c r="N6" i="1"/>
  <c r="I6" i="1"/>
  <c r="E6" i="1"/>
  <c r="G6" i="1" s="1"/>
  <c r="U5" i="1"/>
  <c r="N5" i="1"/>
  <c r="I5" i="1"/>
  <c r="G5" i="1"/>
  <c r="U4" i="1"/>
  <c r="N4" i="1"/>
  <c r="I4" i="1"/>
  <c r="G4" i="1"/>
  <c r="U3" i="1"/>
  <c r="N3" i="1"/>
  <c r="I3" i="1"/>
  <c r="G3" i="1"/>
  <c r="U2" i="1"/>
  <c r="N2" i="1"/>
  <c r="I2" i="1"/>
  <c r="G2" i="1"/>
</calcChain>
</file>

<file path=xl/sharedStrings.xml><?xml version="1.0" encoding="utf-8"?>
<sst xmlns="http://schemas.openxmlformats.org/spreadsheetml/2006/main" count="131" uniqueCount="76">
  <si>
    <t>Exp. no</t>
  </si>
  <si>
    <t>helper template</t>
  </si>
  <si>
    <t>[helper/ donor] (ng/ul)</t>
  </si>
  <si>
    <t>donor construct</t>
  </si>
  <si>
    <t>no. injected embryos</t>
  </si>
  <si>
    <t>no. larvae hatched</t>
  </si>
  <si>
    <t>hatch rate (%)</t>
  </si>
  <si>
    <t>no. adults</t>
  </si>
  <si>
    <t>eclosion rate (%)</t>
  </si>
  <si>
    <t>no.  single/group crossed</t>
  </si>
  <si>
    <t>group size</t>
  </si>
  <si>
    <t>total no. G0 families</t>
  </si>
  <si>
    <t>no. fertile G0 families</t>
  </si>
  <si>
    <t>% fertile families</t>
  </si>
  <si>
    <t>no. transg. G0 families</t>
  </si>
  <si>
    <t>no. transg events</t>
  </si>
  <si>
    <t>total G1 screened</t>
  </si>
  <si>
    <t>no. G1 screened / transg. event</t>
  </si>
  <si>
    <t>no. inj. embryos/ transg. event</t>
  </si>
  <si>
    <t>no. transg. events/ G0</t>
  </si>
  <si>
    <t>recomb. eff. (%)</t>
  </si>
  <si>
    <t>phsp-phiC31</t>
  </si>
  <si>
    <t>150/300</t>
  </si>
  <si>
    <t>V101</t>
  </si>
  <si>
    <t xml:space="preserve"> 6/6</t>
  </si>
  <si>
    <t>1 (M), 1-2 (F)</t>
  </si>
  <si>
    <t>n.a.</t>
  </si>
  <si>
    <t xml:space="preserve"> 1/10</t>
  </si>
  <si>
    <t>1-2 (M), 4 (F)</t>
  </si>
  <si>
    <t>mRNA</t>
  </si>
  <si>
    <t xml:space="preserve"> 9/4</t>
  </si>
  <si>
    <t xml:space="preserve"> 2/4</t>
  </si>
  <si>
    <t xml:space="preserve"> 10/0</t>
  </si>
  <si>
    <t>1 (M), 1(F)</t>
  </si>
  <si>
    <t>300/500</t>
  </si>
  <si>
    <t xml:space="preserve"> 5/4</t>
  </si>
  <si>
    <t xml:space="preserve"> 0/31</t>
  </si>
  <si>
    <t>2 (M), 2-5 (F)</t>
  </si>
  <si>
    <t xml:space="preserve"> 9/0</t>
  </si>
  <si>
    <t>1 (M), 1 (F)</t>
  </si>
  <si>
    <t xml:space="preserve"> 1/24</t>
  </si>
  <si>
    <t>1-2 (M), 2-5 (F)</t>
  </si>
  <si>
    <t>I</t>
  </si>
  <si>
    <t xml:space="preserve"> 400/600</t>
  </si>
  <si>
    <t xml:space="preserve"> 1/57</t>
  </si>
  <si>
    <t xml:space="preserve"> 1-6 (M), 7-8 (F)</t>
  </si>
  <si>
    <t>II</t>
  </si>
  <si>
    <t>200/300</t>
  </si>
  <si>
    <t xml:space="preserve"> 1/22</t>
  </si>
  <si>
    <t xml:space="preserve"> 1-6 (M), (F)</t>
  </si>
  <si>
    <t>III</t>
  </si>
  <si>
    <t xml:space="preserve"> 0/9</t>
  </si>
  <si>
    <t xml:space="preserve"> 5 (M), 4 (F)</t>
  </si>
  <si>
    <t>IV</t>
  </si>
  <si>
    <t>V301</t>
  </si>
  <si>
    <t>0/48</t>
  </si>
  <si>
    <t>2-7</t>
  </si>
  <si>
    <t xml:space="preserve">V </t>
  </si>
  <si>
    <t>V303</t>
  </si>
  <si>
    <t>0/46</t>
  </si>
  <si>
    <t>4-7</t>
  </si>
  <si>
    <r>
      <t xml:space="preserve">1 </t>
    </r>
    <r>
      <rPr>
        <i/>
        <sz val="12"/>
        <color theme="1"/>
        <rFont val="Arial"/>
        <family val="2"/>
      </rPr>
      <t>a)</t>
    </r>
  </si>
  <si>
    <r>
      <t xml:space="preserve">779 </t>
    </r>
    <r>
      <rPr>
        <i/>
        <sz val="12"/>
        <color theme="1"/>
        <rFont val="Arial"/>
        <family val="2"/>
      </rPr>
      <t>d)</t>
    </r>
  </si>
  <si>
    <r>
      <t xml:space="preserve">767 </t>
    </r>
    <r>
      <rPr>
        <i/>
        <sz val="12"/>
        <color theme="1"/>
        <rFont val="Arial"/>
        <family val="2"/>
      </rPr>
      <t>d)</t>
    </r>
  </si>
  <si>
    <r>
      <t xml:space="preserve">mixed </t>
    </r>
    <r>
      <rPr>
        <i/>
        <sz val="12"/>
        <color theme="1"/>
        <rFont val="Arial"/>
        <family val="2"/>
      </rPr>
      <t>e)</t>
    </r>
  </si>
  <si>
    <r>
      <t xml:space="preserve">4 </t>
    </r>
    <r>
      <rPr>
        <i/>
        <sz val="12"/>
        <color theme="1"/>
        <rFont val="Arial"/>
        <family val="2"/>
      </rPr>
      <t>f)</t>
    </r>
  </si>
  <si>
    <r>
      <t xml:space="preserve">2 </t>
    </r>
    <r>
      <rPr>
        <i/>
        <sz val="12"/>
        <color theme="1"/>
        <rFont val="Arial"/>
        <family val="2"/>
      </rPr>
      <t>g)</t>
    </r>
  </si>
  <si>
    <r>
      <t xml:space="preserve">0 </t>
    </r>
    <r>
      <rPr>
        <i/>
        <sz val="12"/>
        <color theme="1"/>
        <rFont val="Arial"/>
        <family val="2"/>
      </rPr>
      <t>c)</t>
    </r>
  </si>
  <si>
    <t>2  b)</t>
  </si>
  <si>
    <t xml:space="preserve"> a) RMCE phenotype; one additional family with transient donor phenotype; parental phenotype in next generation</t>
  </si>
  <si>
    <t xml:space="preserve"> b) both integration events</t>
  </si>
  <si>
    <t xml:space="preserve"> c)  one family with transient donor phenotype; parental phenotype in next generation</t>
  </si>
  <si>
    <t xml:space="preserve"> d) all injected eggs counted </t>
  </si>
  <si>
    <t xml:space="preserve"> e) mixed larvae either from the 400/600 or 200/300 injection</t>
  </si>
  <si>
    <t xml:space="preserve"> f) 2 RMCE and 2 integration events</t>
  </si>
  <si>
    <t xml:space="preserve"> g) 1 RMCE and 1 integration event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</si>
</sst>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2"/>
      <name val="Arial"/>
      <family val="2"/>
    </font>
    <font>
      <i/>
      <sz val="12"/>
      <color theme="1"/>
      <name val="Arial"/>
      <family val="2"/>
    </font>
    <font>
      <b/>
      <sz val="12"/>
      <name val="Arial"/>
      <family val="2"/>
    </font>
    <font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/>
    </xf>
    <xf numFmtId="1" fontId="4" fillId="0" borderId="3" xfId="0" applyNumberFormat="1" applyFont="1" applyBorder="1" applyAlignment="1">
      <alignment horizontal="center" vertical="center"/>
    </xf>
    <xf numFmtId="2" fontId="2" fillId="0" borderId="6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1" fontId="3" fillId="0" borderId="7" xfId="0" applyNumberFormat="1" applyFont="1" applyBorder="1" applyAlignment="1">
      <alignment horizontal="center" vertical="center"/>
    </xf>
    <xf numFmtId="2" fontId="3" fillId="0" borderId="7" xfId="0" applyNumberFormat="1" applyFont="1" applyBorder="1" applyAlignment="1">
      <alignment horizontal="center" vertical="center"/>
    </xf>
    <xf numFmtId="1" fontId="2" fillId="0" borderId="7" xfId="0" applyNumberFormat="1" applyFont="1" applyBorder="1" applyAlignment="1">
      <alignment horizontal="center" vertical="center"/>
    </xf>
    <xf numFmtId="2" fontId="2" fillId="0" borderId="7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" fontId="4" fillId="0" borderId="7" xfId="0" applyNumberFormat="1" applyFont="1" applyBorder="1" applyAlignment="1">
      <alignment horizontal="center" vertical="center"/>
    </xf>
    <xf numFmtId="1" fontId="4" fillId="0" borderId="9" xfId="0" applyNumberFormat="1" applyFont="1" applyBorder="1" applyAlignment="1">
      <alignment horizontal="center" vertical="center"/>
    </xf>
    <xf numFmtId="2" fontId="2" fillId="0" borderId="10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1" fontId="2" fillId="0" borderId="11" xfId="0" applyNumberFormat="1" applyFont="1" applyBorder="1" applyAlignment="1">
      <alignment horizontal="center" vertical="center"/>
    </xf>
    <xf numFmtId="2" fontId="3" fillId="0" borderId="11" xfId="0" applyNumberFormat="1" applyFont="1" applyBorder="1" applyAlignment="1">
      <alignment horizontal="center" vertical="center"/>
    </xf>
    <xf numFmtId="2" fontId="2" fillId="0" borderId="11" xfId="0" applyNumberFormat="1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" fontId="4" fillId="0" borderId="11" xfId="0" applyNumberFormat="1" applyFont="1" applyBorder="1" applyAlignment="1">
      <alignment horizontal="center" vertical="center"/>
    </xf>
    <xf numFmtId="1" fontId="4" fillId="0" borderId="12" xfId="0" applyNumberFormat="1" applyFont="1" applyBorder="1" applyAlignment="1">
      <alignment horizontal="center" vertical="center"/>
    </xf>
    <xf numFmtId="2" fontId="2" fillId="0" borderId="1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" fontId="2" fillId="0" borderId="9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2" borderId="0" xfId="0" applyFont="1" applyFill="1"/>
    <xf numFmtId="0" fontId="2" fillId="2" borderId="0" xfId="0" applyFont="1" applyFill="1" applyAlignment="1">
      <alignment horizontal="center"/>
    </xf>
    <xf numFmtId="0" fontId="2" fillId="2" borderId="14" xfId="0" applyFont="1" applyFill="1" applyBorder="1"/>
    <xf numFmtId="2" fontId="5" fillId="0" borderId="1" xfId="0" applyNumberFormat="1" applyFont="1" applyBorder="1" applyAlignment="1">
      <alignment horizontal="center" vertical="center"/>
    </xf>
    <xf numFmtId="1" fontId="2" fillId="0" borderId="3" xfId="0" applyNumberFormat="1" applyFont="1" applyBorder="1" applyAlignment="1">
      <alignment horizontal="center" vertical="center"/>
    </xf>
    <xf numFmtId="2" fontId="2" fillId="0" borderId="7" xfId="0" applyNumberFormat="1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49" fontId="2" fillId="0" borderId="11" xfId="0" applyNumberFormat="1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0" fontId="6" fillId="0" borderId="0" xfId="0" applyFont="1" applyAlignment="1">
      <alignment horizontal="left" vertical="center"/>
    </xf>
    <xf numFmtId="0" fontId="6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D802D1-5605-6B45-8F0A-75964A3B0FBD}">
  <dimension ref="A1:U25"/>
  <sheetViews>
    <sheetView tabSelected="1" workbookViewId="0">
      <selection activeCell="P21" sqref="P21"/>
    </sheetView>
  </sheetViews>
  <sheetFormatPr baseColWidth="10" defaultRowHeight="16" x14ac:dyDescent="0.2"/>
  <cols>
    <col min="2" max="2" width="13" bestFit="1" customWidth="1"/>
    <col min="11" max="11" width="15.1640625" bestFit="1" customWidth="1"/>
  </cols>
  <sheetData>
    <row r="1" spans="1:21" ht="68" x14ac:dyDescent="0.2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3" t="s">
        <v>19</v>
      </c>
      <c r="U1" s="4" t="s">
        <v>20</v>
      </c>
    </row>
    <row r="2" spans="1:21" ht="17" x14ac:dyDescent="0.2">
      <c r="A2" s="5">
        <v>1</v>
      </c>
      <c r="B2" s="6" t="s">
        <v>21</v>
      </c>
      <c r="C2" s="6" t="s">
        <v>22</v>
      </c>
      <c r="D2" s="6" t="s">
        <v>23</v>
      </c>
      <c r="E2" s="5">
        <v>510</v>
      </c>
      <c r="F2" s="6">
        <v>16</v>
      </c>
      <c r="G2" s="7">
        <f>F2/E2*100</f>
        <v>3.1372549019607843</v>
      </c>
      <c r="H2" s="6">
        <v>12</v>
      </c>
      <c r="I2" s="8">
        <f>H2/F2*100</f>
        <v>75</v>
      </c>
      <c r="J2" s="9" t="s">
        <v>24</v>
      </c>
      <c r="K2" s="10" t="s">
        <v>25</v>
      </c>
      <c r="L2" s="6">
        <v>9</v>
      </c>
      <c r="M2" s="6">
        <v>6</v>
      </c>
      <c r="N2" s="11">
        <f>M2/L2*100</f>
        <v>66.666666666666657</v>
      </c>
      <c r="O2" s="6">
        <v>0</v>
      </c>
      <c r="P2" s="6">
        <v>0</v>
      </c>
      <c r="Q2" s="12">
        <v>1690</v>
      </c>
      <c r="R2" s="13" t="s">
        <v>26</v>
      </c>
      <c r="S2" s="13" t="s">
        <v>26</v>
      </c>
      <c r="T2" s="14" t="s">
        <v>26</v>
      </c>
      <c r="U2" s="15">
        <f>P2/H2*100</f>
        <v>0</v>
      </c>
    </row>
    <row r="3" spans="1:21" ht="18" thickBot="1" x14ac:dyDescent="0.25">
      <c r="A3" s="16">
        <v>2</v>
      </c>
      <c r="B3" s="17" t="s">
        <v>21</v>
      </c>
      <c r="C3" s="17" t="s">
        <v>22</v>
      </c>
      <c r="D3" s="17" t="s">
        <v>23</v>
      </c>
      <c r="E3" s="16">
        <v>237</v>
      </c>
      <c r="F3" s="18">
        <v>18</v>
      </c>
      <c r="G3" s="19">
        <f>F3/E3*100</f>
        <v>7.59493670886076</v>
      </c>
      <c r="H3" s="20">
        <v>11</v>
      </c>
      <c r="I3" s="21">
        <f>H3/F3*100</f>
        <v>61.111111111111114</v>
      </c>
      <c r="J3" s="22" t="s">
        <v>27</v>
      </c>
      <c r="K3" s="21" t="s">
        <v>28</v>
      </c>
      <c r="L3" s="20">
        <v>5</v>
      </c>
      <c r="M3" s="20">
        <v>5</v>
      </c>
      <c r="N3" s="20">
        <f>M3/L3*100</f>
        <v>100</v>
      </c>
      <c r="O3" s="20">
        <v>0</v>
      </c>
      <c r="P3" s="20">
        <v>0</v>
      </c>
      <c r="Q3" s="16">
        <v>2851</v>
      </c>
      <c r="R3" s="23" t="s">
        <v>26</v>
      </c>
      <c r="S3" s="23" t="s">
        <v>26</v>
      </c>
      <c r="T3" s="24" t="s">
        <v>26</v>
      </c>
      <c r="U3" s="25">
        <f>P3/H3*100</f>
        <v>0</v>
      </c>
    </row>
    <row r="4" spans="1:21" ht="17" x14ac:dyDescent="0.2">
      <c r="A4" s="26">
        <v>3</v>
      </c>
      <c r="B4" s="27" t="s">
        <v>29</v>
      </c>
      <c r="C4" s="27" t="s">
        <v>22</v>
      </c>
      <c r="D4" s="27" t="s">
        <v>23</v>
      </c>
      <c r="E4" s="26">
        <v>502</v>
      </c>
      <c r="F4" s="28">
        <v>22</v>
      </c>
      <c r="G4" s="29">
        <f>F4/E4*100</f>
        <v>4.3824701195219129</v>
      </c>
      <c r="H4" s="28">
        <v>13</v>
      </c>
      <c r="I4" s="30">
        <f>H4/F4*100</f>
        <v>59.090909090909093</v>
      </c>
      <c r="J4" s="31" t="s">
        <v>30</v>
      </c>
      <c r="K4" s="32" t="s">
        <v>25</v>
      </c>
      <c r="L4" s="28">
        <v>11</v>
      </c>
      <c r="M4" s="28">
        <v>4</v>
      </c>
      <c r="N4" s="28">
        <f>M4/L4*100</f>
        <v>36.363636363636367</v>
      </c>
      <c r="O4" s="28">
        <v>0</v>
      </c>
      <c r="P4" s="28">
        <v>0</v>
      </c>
      <c r="Q4" s="26">
        <v>534</v>
      </c>
      <c r="R4" s="33" t="s">
        <v>26</v>
      </c>
      <c r="S4" s="33" t="s">
        <v>26</v>
      </c>
      <c r="T4" s="34" t="s">
        <v>26</v>
      </c>
      <c r="U4" s="35">
        <f>P4/H4*100</f>
        <v>0</v>
      </c>
    </row>
    <row r="5" spans="1:21" ht="17" x14ac:dyDescent="0.2">
      <c r="A5" s="5">
        <v>4</v>
      </c>
      <c r="B5" s="6" t="s">
        <v>29</v>
      </c>
      <c r="C5" s="6" t="s">
        <v>22</v>
      </c>
      <c r="D5" s="6" t="s">
        <v>23</v>
      </c>
      <c r="E5" s="5">
        <v>335</v>
      </c>
      <c r="F5" s="5">
        <v>11</v>
      </c>
      <c r="G5" s="7">
        <f>F5/E5*100</f>
        <v>3.2835820895522385</v>
      </c>
      <c r="H5" s="5">
        <v>6</v>
      </c>
      <c r="I5" s="8">
        <f>H5/F5*100</f>
        <v>54.54545454545454</v>
      </c>
      <c r="J5" s="9" t="s">
        <v>31</v>
      </c>
      <c r="K5" s="32" t="s">
        <v>25</v>
      </c>
      <c r="L5" s="5">
        <v>4</v>
      </c>
      <c r="M5" s="5">
        <v>2</v>
      </c>
      <c r="N5" s="5">
        <f t="shared" ref="N5:N6" si="0">M5/L5*100</f>
        <v>50</v>
      </c>
      <c r="O5" s="5">
        <v>0</v>
      </c>
      <c r="P5" s="5">
        <v>0</v>
      </c>
      <c r="Q5" s="5">
        <v>458</v>
      </c>
      <c r="R5" s="13" t="s">
        <v>26</v>
      </c>
      <c r="S5" s="13" t="s">
        <v>26</v>
      </c>
      <c r="T5" s="14" t="s">
        <v>26</v>
      </c>
      <c r="U5" s="15">
        <f>P5/H5*100</f>
        <v>0</v>
      </c>
    </row>
    <row r="6" spans="1:21" ht="17" x14ac:dyDescent="0.2">
      <c r="A6" s="5">
        <v>5</v>
      </c>
      <c r="B6" s="6" t="s">
        <v>29</v>
      </c>
      <c r="C6" s="6" t="s">
        <v>22</v>
      </c>
      <c r="D6" s="6" t="s">
        <v>23</v>
      </c>
      <c r="E6" s="5">
        <f>174+187</f>
        <v>361</v>
      </c>
      <c r="F6" s="5">
        <v>12</v>
      </c>
      <c r="G6" s="7">
        <f>F6/E6*100</f>
        <v>3.32409972299169</v>
      </c>
      <c r="H6" s="5">
        <v>10</v>
      </c>
      <c r="I6" s="8">
        <f>H6/F6*100</f>
        <v>83.333333333333343</v>
      </c>
      <c r="J6" s="9" t="s">
        <v>32</v>
      </c>
      <c r="K6" s="8" t="s">
        <v>33</v>
      </c>
      <c r="L6" s="5">
        <v>7</v>
      </c>
      <c r="M6" s="5">
        <v>4</v>
      </c>
      <c r="N6" s="8">
        <f t="shared" si="0"/>
        <v>57.142857142857139</v>
      </c>
      <c r="O6" s="5" t="s">
        <v>61</v>
      </c>
      <c r="P6" s="5">
        <v>1</v>
      </c>
      <c r="Q6" s="5">
        <v>318</v>
      </c>
      <c r="R6" s="5">
        <f>Q6/P6</f>
        <v>318</v>
      </c>
      <c r="S6" s="5">
        <v>361</v>
      </c>
      <c r="T6" s="36">
        <v>1</v>
      </c>
      <c r="U6" s="15">
        <f>P6/H6*100</f>
        <v>10</v>
      </c>
    </row>
    <row r="7" spans="1:21" x14ac:dyDescent="0.2">
      <c r="A7" s="37"/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8"/>
    </row>
    <row r="8" spans="1:21" ht="17" x14ac:dyDescent="0.2">
      <c r="A8" s="5">
        <v>6</v>
      </c>
      <c r="B8" s="6" t="s">
        <v>21</v>
      </c>
      <c r="C8" s="6" t="s">
        <v>34</v>
      </c>
      <c r="D8" s="6" t="s">
        <v>23</v>
      </c>
      <c r="E8" s="5">
        <v>443</v>
      </c>
      <c r="F8" s="6">
        <v>12</v>
      </c>
      <c r="G8" s="7">
        <f>F8/E8*100</f>
        <v>2.7088036117381491</v>
      </c>
      <c r="H8" s="6">
        <v>11</v>
      </c>
      <c r="I8" s="8">
        <f>H8/F8*100</f>
        <v>91.666666666666657</v>
      </c>
      <c r="J8" s="5" t="s">
        <v>35</v>
      </c>
      <c r="K8" s="8" t="s">
        <v>25</v>
      </c>
      <c r="L8" s="6">
        <v>9</v>
      </c>
      <c r="M8" s="6">
        <v>4</v>
      </c>
      <c r="N8" s="39">
        <f t="shared" ref="N8:N11" si="1">M8/L8*100</f>
        <v>44.444444444444443</v>
      </c>
      <c r="O8" s="6">
        <v>0</v>
      </c>
      <c r="P8" s="6">
        <v>0</v>
      </c>
      <c r="Q8" s="12">
        <v>1059</v>
      </c>
      <c r="R8" s="12" t="s">
        <v>26</v>
      </c>
      <c r="S8" s="12" t="s">
        <v>26</v>
      </c>
      <c r="T8" s="40" t="s">
        <v>26</v>
      </c>
      <c r="U8" s="15">
        <f>P8/H8*100</f>
        <v>0</v>
      </c>
    </row>
    <row r="9" spans="1:21" ht="18" thickBot="1" x14ac:dyDescent="0.25">
      <c r="A9" s="16">
        <v>7</v>
      </c>
      <c r="B9" s="17" t="s">
        <v>21</v>
      </c>
      <c r="C9" s="17" t="s">
        <v>34</v>
      </c>
      <c r="D9" s="17" t="s">
        <v>23</v>
      </c>
      <c r="E9" s="16">
        <v>302</v>
      </c>
      <c r="F9" s="18">
        <v>40</v>
      </c>
      <c r="G9" s="19">
        <f>F9/E9*100</f>
        <v>13.245033112582782</v>
      </c>
      <c r="H9" s="20">
        <v>31</v>
      </c>
      <c r="I9" s="21">
        <f>H9/F9*100</f>
        <v>77.5</v>
      </c>
      <c r="J9" s="16" t="s">
        <v>36</v>
      </c>
      <c r="K9" s="21" t="s">
        <v>37</v>
      </c>
      <c r="L9" s="20">
        <v>11</v>
      </c>
      <c r="M9" s="20">
        <v>9</v>
      </c>
      <c r="N9" s="20">
        <f t="shared" si="1"/>
        <v>81.818181818181827</v>
      </c>
      <c r="O9" s="20">
        <v>2</v>
      </c>
      <c r="P9" s="20" t="s">
        <v>68</v>
      </c>
      <c r="Q9" s="16">
        <v>6068</v>
      </c>
      <c r="R9" s="41">
        <f>Q9/2</f>
        <v>3034</v>
      </c>
      <c r="S9" s="16">
        <f>E9/2</f>
        <v>151</v>
      </c>
      <c r="T9" s="42">
        <v>1</v>
      </c>
      <c r="U9" s="25">
        <f>2/H9*100</f>
        <v>6.4516129032258061</v>
      </c>
    </row>
    <row r="10" spans="1:21" ht="17" x14ac:dyDescent="0.2">
      <c r="A10" s="26">
        <v>8</v>
      </c>
      <c r="B10" s="27" t="s">
        <v>29</v>
      </c>
      <c r="C10" s="27" t="s">
        <v>34</v>
      </c>
      <c r="D10" s="27" t="s">
        <v>23</v>
      </c>
      <c r="E10" s="26">
        <v>412</v>
      </c>
      <c r="F10" s="26">
        <v>9</v>
      </c>
      <c r="G10" s="29">
        <f>F10/E10*100</f>
        <v>2.1844660194174756</v>
      </c>
      <c r="H10" s="28">
        <v>9</v>
      </c>
      <c r="I10" s="30">
        <f>H10/F10*100</f>
        <v>100</v>
      </c>
      <c r="J10" s="26" t="s">
        <v>38</v>
      </c>
      <c r="K10" s="30" t="s">
        <v>39</v>
      </c>
      <c r="L10" s="28">
        <v>9</v>
      </c>
      <c r="M10" s="28">
        <v>9</v>
      </c>
      <c r="N10" s="28">
        <f t="shared" si="1"/>
        <v>100</v>
      </c>
      <c r="O10" s="28">
        <v>0</v>
      </c>
      <c r="P10" s="28">
        <v>0</v>
      </c>
      <c r="Q10" s="26">
        <v>6250</v>
      </c>
      <c r="R10" s="43" t="s">
        <v>26</v>
      </c>
      <c r="S10" s="43" t="s">
        <v>26</v>
      </c>
      <c r="T10" s="44" t="s">
        <v>26</v>
      </c>
      <c r="U10" s="35">
        <f>P10/H10*100</f>
        <v>0</v>
      </c>
    </row>
    <row r="11" spans="1:21" ht="17" x14ac:dyDescent="0.2">
      <c r="A11" s="5">
        <v>9</v>
      </c>
      <c r="B11" s="6" t="s">
        <v>29</v>
      </c>
      <c r="C11" s="6" t="s">
        <v>34</v>
      </c>
      <c r="D11" s="6" t="s">
        <v>23</v>
      </c>
      <c r="E11" s="5">
        <v>248</v>
      </c>
      <c r="F11" s="45">
        <v>34</v>
      </c>
      <c r="G11" s="7">
        <f>F11/E11*100</f>
        <v>13.709677419354838</v>
      </c>
      <c r="H11" s="5">
        <v>25</v>
      </c>
      <c r="I11" s="8">
        <f>H11/F11*100</f>
        <v>73.529411764705884</v>
      </c>
      <c r="J11" s="5" t="s">
        <v>40</v>
      </c>
      <c r="K11" s="8" t="s">
        <v>41</v>
      </c>
      <c r="L11" s="5">
        <v>10</v>
      </c>
      <c r="M11" s="5">
        <v>6</v>
      </c>
      <c r="N11" s="11">
        <f t="shared" si="1"/>
        <v>60</v>
      </c>
      <c r="O11" s="5" t="s">
        <v>67</v>
      </c>
      <c r="P11" s="5">
        <v>0</v>
      </c>
      <c r="Q11" s="5">
        <v>3650</v>
      </c>
      <c r="R11" s="12" t="s">
        <v>26</v>
      </c>
      <c r="S11" s="12" t="s">
        <v>26</v>
      </c>
      <c r="T11" s="40" t="s">
        <v>26</v>
      </c>
      <c r="U11" s="46">
        <v>0</v>
      </c>
    </row>
    <row r="12" spans="1:21" x14ac:dyDescent="0.2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8"/>
      <c r="L12" s="47"/>
      <c r="M12" s="47"/>
      <c r="N12" s="48"/>
      <c r="O12" s="48"/>
      <c r="P12" s="47"/>
      <c r="Q12" s="47"/>
      <c r="R12" s="47"/>
      <c r="S12" s="47"/>
      <c r="T12" s="47"/>
      <c r="U12" s="49"/>
    </row>
    <row r="13" spans="1:21" x14ac:dyDescent="0.2">
      <c r="A13" s="5" t="s">
        <v>42</v>
      </c>
      <c r="B13" s="5" t="s">
        <v>21</v>
      </c>
      <c r="C13" s="5" t="s">
        <v>43</v>
      </c>
      <c r="D13" s="5" t="s">
        <v>23</v>
      </c>
      <c r="E13" s="5" t="s">
        <v>62</v>
      </c>
      <c r="F13" s="5">
        <v>101</v>
      </c>
      <c r="G13" s="50">
        <f>F13/779*100</f>
        <v>12.965340179717586</v>
      </c>
      <c r="H13" s="5">
        <v>58</v>
      </c>
      <c r="I13" s="8">
        <f>H13/F13*100</f>
        <v>57.42574257425742</v>
      </c>
      <c r="J13" s="5" t="s">
        <v>44</v>
      </c>
      <c r="K13" s="8" t="s">
        <v>45</v>
      </c>
      <c r="L13" s="5">
        <v>11</v>
      </c>
      <c r="M13" s="5">
        <v>9</v>
      </c>
      <c r="N13" s="11">
        <f>M13/L13*100</f>
        <v>81.818181818181827</v>
      </c>
      <c r="O13" s="5">
        <v>3</v>
      </c>
      <c r="P13" s="5" t="s">
        <v>65</v>
      </c>
      <c r="Q13" s="5">
        <v>5126</v>
      </c>
      <c r="R13" s="12">
        <f>Q13/4</f>
        <v>1281.5</v>
      </c>
      <c r="S13" s="5">
        <f>779/4</f>
        <v>194.75</v>
      </c>
      <c r="T13" s="51">
        <v>1</v>
      </c>
      <c r="U13" s="15">
        <f>4/H13*100</f>
        <v>6.8965517241379306</v>
      </c>
    </row>
    <row r="14" spans="1:21" x14ac:dyDescent="0.2">
      <c r="A14" s="5" t="s">
        <v>46</v>
      </c>
      <c r="B14" s="5" t="s">
        <v>21</v>
      </c>
      <c r="C14" s="5" t="s">
        <v>47</v>
      </c>
      <c r="D14" s="5" t="s">
        <v>23</v>
      </c>
      <c r="E14" s="5" t="s">
        <v>63</v>
      </c>
      <c r="F14" s="5">
        <v>48</v>
      </c>
      <c r="G14" s="50">
        <f>F14/767*100</f>
        <v>6.2581486310299876</v>
      </c>
      <c r="H14" s="5">
        <v>23</v>
      </c>
      <c r="I14" s="8">
        <f>H14/F14*100</f>
        <v>47.916666666666671</v>
      </c>
      <c r="J14" s="5" t="s">
        <v>48</v>
      </c>
      <c r="K14" s="8" t="s">
        <v>49</v>
      </c>
      <c r="L14" s="5">
        <v>6</v>
      </c>
      <c r="M14" s="5">
        <v>6</v>
      </c>
      <c r="N14" s="11">
        <f>M14/L14*100</f>
        <v>100</v>
      </c>
      <c r="O14" s="5">
        <v>1</v>
      </c>
      <c r="P14" s="5" t="s">
        <v>66</v>
      </c>
      <c r="Q14" s="5">
        <v>3490</v>
      </c>
      <c r="R14" s="12">
        <f>Q14/2</f>
        <v>1745</v>
      </c>
      <c r="S14" s="5">
        <f>767/2</f>
        <v>383.5</v>
      </c>
      <c r="T14" s="51">
        <v>1</v>
      </c>
      <c r="U14" s="15">
        <f>2/H14*100</f>
        <v>8.695652173913043</v>
      </c>
    </row>
    <row r="15" spans="1:21" ht="17" thickBot="1" x14ac:dyDescent="0.25">
      <c r="A15" s="16" t="s">
        <v>50</v>
      </c>
      <c r="B15" s="16" t="s">
        <v>21</v>
      </c>
      <c r="C15" s="16" t="s">
        <v>64</v>
      </c>
      <c r="D15" s="16" t="s">
        <v>23</v>
      </c>
      <c r="E15" s="16"/>
      <c r="F15" s="16"/>
      <c r="G15" s="16"/>
      <c r="H15" s="16">
        <v>9</v>
      </c>
      <c r="I15" s="16"/>
      <c r="J15" s="16" t="s">
        <v>51</v>
      </c>
      <c r="K15" s="16" t="s">
        <v>52</v>
      </c>
      <c r="L15" s="16">
        <v>2</v>
      </c>
      <c r="M15" s="16">
        <v>2</v>
      </c>
      <c r="N15" s="52">
        <f>M15/L15*100</f>
        <v>100</v>
      </c>
      <c r="O15" s="16">
        <v>1</v>
      </c>
      <c r="P15" s="16">
        <v>1</v>
      </c>
      <c r="Q15" s="16">
        <v>588</v>
      </c>
      <c r="R15" s="41">
        <f>Q15/P15</f>
        <v>588</v>
      </c>
      <c r="S15" s="16"/>
      <c r="T15" s="42">
        <v>1</v>
      </c>
      <c r="U15" s="25">
        <f>P15/H15*100</f>
        <v>11.111111111111111</v>
      </c>
    </row>
    <row r="16" spans="1:21" x14ac:dyDescent="0.2">
      <c r="A16" s="53" t="s">
        <v>53</v>
      </c>
      <c r="B16" s="26" t="s">
        <v>21</v>
      </c>
      <c r="C16" s="26" t="s">
        <v>43</v>
      </c>
      <c r="D16" s="53" t="s">
        <v>54</v>
      </c>
      <c r="E16" s="53">
        <v>724</v>
      </c>
      <c r="F16" s="53">
        <v>122</v>
      </c>
      <c r="G16" s="54">
        <f>F16/E16*100</f>
        <v>16.850828729281769</v>
      </c>
      <c r="H16" s="53">
        <v>48</v>
      </c>
      <c r="I16" s="54">
        <f>H16/F16*100</f>
        <v>39.344262295081968</v>
      </c>
      <c r="J16" s="26" t="s">
        <v>55</v>
      </c>
      <c r="K16" s="55" t="s">
        <v>56</v>
      </c>
      <c r="L16" s="53">
        <v>9</v>
      </c>
      <c r="M16" s="53">
        <v>8</v>
      </c>
      <c r="N16" s="54">
        <f>M16/L16*100</f>
        <v>88.888888888888886</v>
      </c>
      <c r="O16" s="53">
        <v>1</v>
      </c>
      <c r="P16" s="26">
        <v>1</v>
      </c>
      <c r="Q16" s="26">
        <v>9528</v>
      </c>
      <c r="R16" s="26">
        <v>9528</v>
      </c>
      <c r="S16" s="26">
        <v>724</v>
      </c>
      <c r="T16" s="56">
        <v>1</v>
      </c>
      <c r="U16" s="15">
        <f>P16/H16*100</f>
        <v>2.083333333333333</v>
      </c>
    </row>
    <row r="17" spans="1:21" ht="17" thickBot="1" x14ac:dyDescent="0.25">
      <c r="A17" s="57" t="s">
        <v>57</v>
      </c>
      <c r="B17" s="5" t="s">
        <v>21</v>
      </c>
      <c r="C17" s="5" t="s">
        <v>43</v>
      </c>
      <c r="D17" s="57" t="s">
        <v>58</v>
      </c>
      <c r="E17" s="57">
        <v>640</v>
      </c>
      <c r="F17" s="57">
        <v>69</v>
      </c>
      <c r="G17" s="11">
        <f>F17/E17*100</f>
        <v>10.78125</v>
      </c>
      <c r="H17" s="57">
        <v>46</v>
      </c>
      <c r="I17" s="11">
        <f>H17/F17*100</f>
        <v>66.666666666666657</v>
      </c>
      <c r="J17" s="5" t="s">
        <v>59</v>
      </c>
      <c r="K17" s="58" t="s">
        <v>60</v>
      </c>
      <c r="L17" s="57">
        <v>8</v>
      </c>
      <c r="M17" s="57">
        <v>8</v>
      </c>
      <c r="N17" s="11">
        <f>M17/L17*100</f>
        <v>100</v>
      </c>
      <c r="O17" s="57">
        <v>3</v>
      </c>
      <c r="P17" s="5">
        <v>3</v>
      </c>
      <c r="Q17" s="5">
        <v>7377</v>
      </c>
      <c r="R17" s="5">
        <v>2459</v>
      </c>
      <c r="S17" s="5">
        <v>213.34</v>
      </c>
      <c r="T17" s="36">
        <v>1</v>
      </c>
      <c r="U17" s="25">
        <f>P17/H17*100</f>
        <v>6.5217391304347823</v>
      </c>
    </row>
    <row r="19" spans="1:21" x14ac:dyDescent="0.2">
      <c r="A19" s="59" t="s">
        <v>69</v>
      </c>
    </row>
    <row r="20" spans="1:21" x14ac:dyDescent="0.2">
      <c r="A20" s="60" t="s">
        <v>70</v>
      </c>
    </row>
    <row r="21" spans="1:21" x14ac:dyDescent="0.2">
      <c r="A21" s="59" t="s">
        <v>71</v>
      </c>
    </row>
    <row r="22" spans="1:21" x14ac:dyDescent="0.2">
      <c r="A22" s="59" t="s">
        <v>72</v>
      </c>
    </row>
    <row r="23" spans="1:21" x14ac:dyDescent="0.2">
      <c r="A23" s="59" t="s">
        <v>73</v>
      </c>
    </row>
    <row r="24" spans="1:21" x14ac:dyDescent="0.2">
      <c r="A24" s="59" t="s">
        <v>74</v>
      </c>
    </row>
    <row r="25" spans="1:21" x14ac:dyDescent="0.2">
      <c r="A25" s="59" t="s">
        <v>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Irina Häcker</cp:lastModifiedBy>
  <dcterms:created xsi:type="dcterms:W3CDTF">2023-06-21T16:27:17Z</dcterms:created>
  <dcterms:modified xsi:type="dcterms:W3CDTF">2023-08-14T11:31:24Z</dcterms:modified>
</cp:coreProperties>
</file>